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\Documents\Documents\FiPath\"/>
    </mc:Choice>
  </mc:AlternateContent>
  <bookViews>
    <workbookView xWindow="0" yWindow="0" windowWidth="28800" windowHeight="11835"/>
  </bookViews>
  <sheets>
    <sheet name="Instructions" sheetId="2" r:id="rId1"/>
    <sheet name="Dat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22" i="1" l="1"/>
  <c r="BH22" i="1"/>
  <c r="BI21" i="1"/>
  <c r="BH21" i="1"/>
  <c r="BI20" i="1"/>
  <c r="BH20" i="1"/>
  <c r="BI19" i="1"/>
  <c r="BH19" i="1"/>
  <c r="BI10" i="1"/>
  <c r="BH10" i="1"/>
  <c r="AT10" i="1"/>
  <c r="AT19" i="1" s="1"/>
  <c r="AS10" i="1"/>
  <c r="AS19" i="1"/>
  <c r="AT22" i="1"/>
  <c r="AS22" i="1"/>
  <c r="AT21" i="1"/>
  <c r="AS21" i="1"/>
  <c r="AT20" i="1"/>
  <c r="AS20" i="1"/>
  <c r="AE22" i="1"/>
  <c r="AE21" i="1"/>
  <c r="AE20" i="1"/>
  <c r="AE19" i="1"/>
  <c r="AD22" i="1"/>
  <c r="AD21" i="1"/>
  <c r="AD20" i="1"/>
  <c r="AD19" i="1"/>
  <c r="AE10" i="1"/>
  <c r="AD10" i="1"/>
  <c r="O10" i="1"/>
  <c r="P22" i="1"/>
  <c r="P21" i="1"/>
  <c r="P20" i="1"/>
  <c r="P19" i="1"/>
  <c r="O22" i="1"/>
  <c r="O21" i="1"/>
  <c r="O20" i="1"/>
  <c r="O19" i="1"/>
  <c r="P10" i="1"/>
  <c r="BH7" i="1" l="1"/>
  <c r="BH6" i="1"/>
  <c r="BH5" i="1"/>
  <c r="BH4" i="1"/>
  <c r="BH3" i="1"/>
  <c r="AS7" i="1"/>
  <c r="AS6" i="1"/>
  <c r="AS5" i="1"/>
  <c r="AS4" i="1"/>
  <c r="AS3" i="1"/>
  <c r="AD7" i="1"/>
  <c r="AD6" i="1"/>
  <c r="AD5" i="1"/>
  <c r="AD4" i="1"/>
  <c r="AD3" i="1"/>
  <c r="O7" i="1"/>
  <c r="P7" i="1" s="1"/>
  <c r="O6" i="1"/>
  <c r="P6" i="1" s="1"/>
  <c r="O5" i="1"/>
  <c r="O4" i="1"/>
  <c r="AT4" i="1" s="1"/>
  <c r="O3" i="1"/>
  <c r="P3" i="1" s="1"/>
  <c r="AT7" i="1" l="1"/>
  <c r="AE7" i="1"/>
  <c r="BI7" i="1" s="1"/>
  <c r="AT5" i="1"/>
  <c r="AE6" i="1"/>
  <c r="BI6" i="1" s="1"/>
  <c r="AT6" i="1"/>
  <c r="P5" i="1"/>
  <c r="AE5" i="1"/>
  <c r="BI5" i="1" s="1"/>
  <c r="AE4" i="1"/>
  <c r="BI4" i="1" s="1"/>
  <c r="P4" i="1"/>
  <c r="AE3" i="1"/>
  <c r="BI3" i="1" s="1"/>
  <c r="AT3" i="1"/>
  <c r="B15" i="1"/>
  <c r="B12" i="1"/>
  <c r="M10" i="1"/>
  <c r="M14" i="1" s="1"/>
  <c r="N10" i="1"/>
  <c r="N14" i="1" s="1"/>
  <c r="Q10" i="1"/>
  <c r="Q14" i="1" s="1"/>
  <c r="R10" i="1"/>
  <c r="S10" i="1"/>
  <c r="S14" i="1" s="1"/>
  <c r="T10" i="1"/>
  <c r="T14" i="1" s="1"/>
  <c r="U10" i="1"/>
  <c r="U14" i="1" s="1"/>
  <c r="V10" i="1"/>
  <c r="V14" i="1" s="1"/>
  <c r="W10" i="1"/>
  <c r="W14" i="1" s="1"/>
  <c r="X10" i="1"/>
  <c r="X14" i="1" s="1"/>
  <c r="Y10" i="1"/>
  <c r="Y14" i="1" s="1"/>
  <c r="Z10" i="1"/>
  <c r="Z14" i="1" s="1"/>
  <c r="AA10" i="1"/>
  <c r="AA14" i="1" s="1"/>
  <c r="AB10" i="1"/>
  <c r="AB14" i="1" s="1"/>
  <c r="AC10" i="1"/>
  <c r="AC14" i="1" s="1"/>
  <c r="AF10" i="1"/>
  <c r="AF14" i="1" s="1"/>
  <c r="AG10" i="1"/>
  <c r="AG14" i="1" s="1"/>
  <c r="AH10" i="1"/>
  <c r="AH14" i="1" s="1"/>
  <c r="AI10" i="1"/>
  <c r="AI14" i="1" s="1"/>
  <c r="AJ10" i="1"/>
  <c r="AJ14" i="1" s="1"/>
  <c r="AK10" i="1"/>
  <c r="AK14" i="1" s="1"/>
  <c r="AL10" i="1"/>
  <c r="AL14" i="1" s="1"/>
  <c r="AM10" i="1"/>
  <c r="AM14" i="1" s="1"/>
  <c r="AN10" i="1"/>
  <c r="AN14" i="1" s="1"/>
  <c r="AO10" i="1"/>
  <c r="AP10" i="1"/>
  <c r="AQ10" i="1"/>
  <c r="AR10" i="1"/>
  <c r="AR14" i="1" s="1"/>
  <c r="AU10" i="1"/>
  <c r="AU14" i="1" s="1"/>
  <c r="AV10" i="1"/>
  <c r="AV14" i="1" s="1"/>
  <c r="AW10" i="1"/>
  <c r="AW14" i="1" s="1"/>
  <c r="AX10" i="1"/>
  <c r="AX14" i="1" s="1"/>
  <c r="AY10" i="1"/>
  <c r="AY14" i="1" s="1"/>
  <c r="AZ10" i="1"/>
  <c r="AZ14" i="1" s="1"/>
  <c r="BA10" i="1"/>
  <c r="BB10" i="1"/>
  <c r="BB14" i="1" s="1"/>
  <c r="BC10" i="1"/>
  <c r="BC14" i="1" s="1"/>
  <c r="BD10" i="1"/>
  <c r="BD14" i="1" s="1"/>
  <c r="BE10" i="1"/>
  <c r="BE14" i="1" s="1"/>
  <c r="BF10" i="1"/>
  <c r="BF14" i="1" s="1"/>
  <c r="BG10" i="1"/>
  <c r="M12" i="1"/>
  <c r="N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M13" i="1"/>
  <c r="N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R14" i="1"/>
  <c r="AO14" i="1"/>
  <c r="AQ14" i="1"/>
  <c r="BG14" i="1"/>
  <c r="D10" i="1"/>
  <c r="D14" i="1" s="1"/>
  <c r="E10" i="1"/>
  <c r="E14" i="1" s="1"/>
  <c r="F10" i="1"/>
  <c r="F14" i="1" s="1"/>
  <c r="G10" i="1"/>
  <c r="G14" i="1" s="1"/>
  <c r="H10" i="1"/>
  <c r="H14" i="1" s="1"/>
  <c r="I10" i="1"/>
  <c r="I14" i="1" s="1"/>
  <c r="J10" i="1"/>
  <c r="J14" i="1" s="1"/>
  <c r="K10" i="1"/>
  <c r="K14" i="1" s="1"/>
  <c r="L10" i="1"/>
  <c r="L14" i="1" s="1"/>
  <c r="D12" i="1"/>
  <c r="E12" i="1"/>
  <c r="F12" i="1"/>
  <c r="G12" i="1"/>
  <c r="H12" i="1"/>
  <c r="I12" i="1"/>
  <c r="J12" i="1"/>
  <c r="K12" i="1"/>
  <c r="L12" i="1"/>
  <c r="D13" i="1"/>
  <c r="E13" i="1"/>
  <c r="F13" i="1"/>
  <c r="G13" i="1"/>
  <c r="H13" i="1"/>
  <c r="I13" i="1"/>
  <c r="J13" i="1"/>
  <c r="K13" i="1"/>
  <c r="L13" i="1"/>
  <c r="C13" i="1"/>
  <c r="C12" i="1"/>
  <c r="C10" i="1"/>
  <c r="C14" i="1" s="1"/>
  <c r="B13" i="1"/>
  <c r="B10" i="1"/>
  <c r="B14" i="1" s="1"/>
  <c r="C1" i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U1" i="1" s="1"/>
  <c r="AV1" i="1" s="1"/>
  <c r="AW1" i="1" s="1"/>
  <c r="AX1" i="1" s="1"/>
  <c r="AY1" i="1" s="1"/>
  <c r="AZ1" i="1" s="1"/>
  <c r="BA1" i="1" s="1"/>
  <c r="BB1" i="1" s="1"/>
  <c r="BC1" i="1" s="1"/>
  <c r="BD1" i="1" s="1"/>
  <c r="BE1" i="1" s="1"/>
  <c r="BF1" i="1" s="1"/>
  <c r="BG1" i="1" s="1"/>
  <c r="AS13" i="1" l="1"/>
  <c r="BH12" i="1"/>
  <c r="BH13" i="1"/>
  <c r="AS12" i="1"/>
  <c r="AD13" i="1"/>
  <c r="AQ15" i="1"/>
  <c r="AD12" i="1"/>
  <c r="Z15" i="1"/>
  <c r="AR15" i="1"/>
  <c r="AD14" i="1"/>
  <c r="AO15" i="1"/>
  <c r="R15" i="1"/>
  <c r="BB15" i="1"/>
  <c r="AJ15" i="1"/>
  <c r="AI15" i="1"/>
  <c r="BA14" i="1"/>
  <c r="BA15" i="1" s="1"/>
  <c r="Y15" i="1"/>
  <c r="BG15" i="1"/>
  <c r="W15" i="1"/>
  <c r="O12" i="1"/>
  <c r="E15" i="1"/>
  <c r="G15" i="1"/>
  <c r="O13" i="1"/>
  <c r="P13" i="1" s="1"/>
  <c r="F15" i="1"/>
  <c r="I15" i="1"/>
  <c r="AY15" i="1"/>
  <c r="AG15" i="1"/>
  <c r="M15" i="1"/>
  <c r="AZ15" i="1"/>
  <c r="AH15" i="1"/>
  <c r="N15" i="1"/>
  <c r="O14" i="1"/>
  <c r="P14" i="1" s="1"/>
  <c r="D15" i="1"/>
  <c r="H15" i="1"/>
  <c r="BC15" i="1"/>
  <c r="AU15" i="1"/>
  <c r="AK15" i="1"/>
  <c r="AA15" i="1"/>
  <c r="S15" i="1"/>
  <c r="AP14" i="1"/>
  <c r="AP15" i="1" s="1"/>
  <c r="Q15" i="1"/>
  <c r="L15" i="1"/>
  <c r="X15" i="1"/>
  <c r="C15" i="1"/>
  <c r="BF15" i="1"/>
  <c r="AX15" i="1"/>
  <c r="AN15" i="1"/>
  <c r="AF15" i="1"/>
  <c r="V15" i="1"/>
  <c r="BE15" i="1"/>
  <c r="AW15" i="1"/>
  <c r="AM15" i="1"/>
  <c r="AC15" i="1"/>
  <c r="U15" i="1"/>
  <c r="BD15" i="1"/>
  <c r="AV15" i="1"/>
  <c r="AL15" i="1"/>
  <c r="AB15" i="1"/>
  <c r="T15" i="1"/>
  <c r="K15" i="1"/>
  <c r="J15" i="1"/>
  <c r="AE12" i="1" l="1"/>
  <c r="P12" i="1"/>
  <c r="AT13" i="1"/>
  <c r="AS14" i="1"/>
  <c r="AT14" i="1" s="1"/>
  <c r="BH14" i="1"/>
  <c r="BH15" i="1"/>
  <c r="AS15" i="1"/>
  <c r="AT12" i="1"/>
  <c r="BI12" i="1"/>
  <c r="AE13" i="1"/>
  <c r="BI13" i="1" s="1"/>
  <c r="AD15" i="1"/>
  <c r="AE14" i="1"/>
  <c r="O15" i="1"/>
  <c r="P15" i="1" s="1"/>
  <c r="BI14" i="1" l="1"/>
  <c r="AT15" i="1"/>
  <c r="AE15" i="1"/>
  <c r="BI15" i="1" s="1"/>
</calcChain>
</file>

<file path=xl/sharedStrings.xml><?xml version="1.0" encoding="utf-8"?>
<sst xmlns="http://schemas.openxmlformats.org/spreadsheetml/2006/main" count="34" uniqueCount="18">
  <si>
    <t>Week of:</t>
  </si>
  <si>
    <t>Weekly:</t>
  </si>
  <si>
    <t>Conversion ratios:</t>
  </si>
  <si>
    <t>Q Average</t>
  </si>
  <si>
    <t>YTD Average</t>
  </si>
  <si>
    <t xml:space="preserve">Vital Statistics Summary </t>
  </si>
  <si>
    <t>Quarter</t>
  </si>
  <si>
    <t>YTD</t>
  </si>
  <si>
    <t>Total Revenue  for week</t>
  </si>
  <si>
    <t xml:space="preserve">Vitals pace: Activity  x Conversion x Revenue </t>
  </si>
  <si>
    <t xml:space="preserve">New Client/Customer Meetings/Contacts </t>
  </si>
  <si>
    <t># of New Clients/Customers Acquired</t>
  </si>
  <si>
    <t>Existing Client/Customer Meetings/Contacts</t>
  </si>
  <si>
    <t># of Meetings/Contacts (new + existing) Resulting in $ Transaction</t>
  </si>
  <si>
    <t>Activity - Total meetings/contacts per week</t>
  </si>
  <si>
    <t>Conversion - Meetings/Contacts to $ Transacted</t>
  </si>
  <si>
    <t>Revenue per Meeting/Contact</t>
  </si>
  <si>
    <t>New Client/Customer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</si>
</sst>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/d/yy;@"/>
    <numFmt numFmtId="165" formatCode="0.0%"/>
    <numFmt numFmtId="166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2" borderId="0" xfId="0" applyNumberFormat="1" applyFont="1" applyFill="1"/>
    <xf numFmtId="164" fontId="2" fillId="3" borderId="0" xfId="0" applyNumberFormat="1" applyFont="1" applyFill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2" fontId="2" fillId="2" borderId="0" xfId="1" applyNumberFormat="1" applyFont="1" applyFill="1" applyAlignment="1">
      <alignment horizontal="center"/>
    </xf>
    <xf numFmtId="2" fontId="2" fillId="3" borderId="0" xfId="1" applyNumberFormat="1" applyFont="1" applyFill="1" applyAlignment="1">
      <alignment horizontal="center"/>
    </xf>
    <xf numFmtId="4" fontId="2" fillId="3" borderId="0" xfId="1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2" borderId="0" xfId="2" applyNumberFormat="1" applyFont="1" applyFill="1" applyAlignment="1">
      <alignment horizontal="center"/>
    </xf>
    <xf numFmtId="37" fontId="2" fillId="3" borderId="0" xfId="2" applyNumberFormat="1" applyFont="1" applyFill="1" applyAlignment="1">
      <alignment horizontal="center"/>
    </xf>
    <xf numFmtId="3" fontId="2" fillId="3" borderId="0" xfId="1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indent="1"/>
    </xf>
    <xf numFmtId="165" fontId="2" fillId="0" borderId="0" xfId="1" applyNumberFormat="1" applyFont="1" applyAlignment="1">
      <alignment horizontal="center"/>
    </xf>
    <xf numFmtId="165" fontId="2" fillId="2" borderId="0" xfId="1" applyNumberFormat="1" applyFont="1" applyFill="1" applyAlignment="1">
      <alignment horizontal="center"/>
    </xf>
    <xf numFmtId="165" fontId="2" fillId="3" borderId="0" xfId="1" applyNumberFormat="1" applyFont="1" applyFill="1" applyAlignment="1">
      <alignment horizontal="center"/>
    </xf>
    <xf numFmtId="0" fontId="2" fillId="0" borderId="0" xfId="0" applyFont="1" applyAlignment="1">
      <alignment horizontal="left" indent="1"/>
    </xf>
    <xf numFmtId="3" fontId="2" fillId="0" borderId="0" xfId="1" applyNumberFormat="1" applyFont="1" applyAlignment="1">
      <alignment horizontal="center"/>
    </xf>
    <xf numFmtId="3" fontId="2" fillId="2" borderId="0" xfId="1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166" fontId="2" fillId="2" borderId="0" xfId="1" applyNumberFormat="1" applyFont="1" applyFill="1" applyAlignment="1">
      <alignment horizontal="center"/>
    </xf>
    <xf numFmtId="166" fontId="2" fillId="3" borderId="0" xfId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2" fillId="2" borderId="0" xfId="0" applyNumberFormat="1" applyFont="1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66675</xdr:rowOff>
        </xdr:from>
        <xdr:to>
          <xdr:col>11</xdr:col>
          <xdr:colOff>161925</xdr:colOff>
          <xdr:row>47</xdr:row>
          <xdr:rowOff>19050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0</xdr:row>
          <xdr:rowOff>76200</xdr:rowOff>
        </xdr:from>
        <xdr:to>
          <xdr:col>23</xdr:col>
          <xdr:colOff>342900</xdr:colOff>
          <xdr:row>44</xdr:row>
          <xdr:rowOff>133350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52" sqref="M52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50" r:id="rId4">
          <objectPr defaultSize="0" autoPict="0" r:id="rId5">
            <anchor moveWithCells="1">
              <from>
                <xdr:col>0</xdr:col>
                <xdr:colOff>57150</xdr:colOff>
                <xdr:row>0</xdr:row>
                <xdr:rowOff>66675</xdr:rowOff>
              </from>
              <to>
                <xdr:col>11</xdr:col>
                <xdr:colOff>161925</xdr:colOff>
                <xdr:row>47</xdr:row>
                <xdr:rowOff>19050</xdr:rowOff>
              </to>
            </anchor>
          </objectPr>
        </oleObject>
      </mc:Choice>
      <mc:Fallback>
        <oleObject progId="Document" shapeId="2050" r:id="rId4"/>
      </mc:Fallback>
    </mc:AlternateContent>
    <mc:AlternateContent xmlns:mc="http://schemas.openxmlformats.org/markup-compatibility/2006">
      <mc:Choice Requires="x14">
        <oleObject progId="Document" shapeId="2051" r:id="rId6">
          <objectPr defaultSize="0" r:id="rId7">
            <anchor moveWithCells="1">
              <from>
                <xdr:col>12</xdr:col>
                <xdr:colOff>257175</xdr:colOff>
                <xdr:row>0</xdr:row>
                <xdr:rowOff>76200</xdr:rowOff>
              </from>
              <to>
                <xdr:col>23</xdr:col>
                <xdr:colOff>342900</xdr:colOff>
                <xdr:row>44</xdr:row>
                <xdr:rowOff>133350</xdr:rowOff>
              </to>
            </anchor>
          </objectPr>
        </oleObject>
      </mc:Choice>
      <mc:Fallback>
        <oleObject progId="Document" shapeId="2051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2" sqref="A22"/>
    </sheetView>
  </sheetViews>
  <sheetFormatPr defaultRowHeight="15" x14ac:dyDescent="0.25"/>
  <cols>
    <col min="1" max="1" width="64.28515625" bestFit="1" customWidth="1"/>
    <col min="2" max="2" width="10.5703125" style="1" bestFit="1" customWidth="1"/>
    <col min="3" max="3" width="10.42578125" bestFit="1" customWidth="1"/>
    <col min="4" max="4" width="10.5703125" bestFit="1" customWidth="1"/>
    <col min="5" max="5" width="12.7109375" bestFit="1" customWidth="1"/>
    <col min="6" max="6" width="10.5703125" bestFit="1" customWidth="1"/>
    <col min="7" max="7" width="10" bestFit="1" customWidth="1"/>
    <col min="8" max="10" width="10.42578125" bestFit="1" customWidth="1"/>
    <col min="11" max="11" width="10" bestFit="1" customWidth="1"/>
    <col min="12" max="14" width="10.42578125" bestFit="1" customWidth="1"/>
    <col min="15" max="15" width="12.7109375" bestFit="1" customWidth="1"/>
    <col min="16" max="16" width="15.28515625" bestFit="1" customWidth="1"/>
    <col min="17" max="17" width="10.5703125" bestFit="1" customWidth="1"/>
    <col min="18" max="18" width="10.42578125" bestFit="1" customWidth="1"/>
    <col min="19" max="19" width="10.5703125" bestFit="1" customWidth="1"/>
    <col min="20" max="20" width="10.42578125" bestFit="1" customWidth="1"/>
    <col min="21" max="21" width="10" bestFit="1" customWidth="1"/>
    <col min="22" max="24" width="10.42578125" bestFit="1" customWidth="1"/>
    <col min="25" max="26" width="10" bestFit="1" customWidth="1"/>
    <col min="27" max="29" width="10.42578125" bestFit="1" customWidth="1"/>
    <col min="30" max="30" width="12.7109375" bestFit="1" customWidth="1"/>
    <col min="31" max="31" width="15.28515625" bestFit="1" customWidth="1"/>
    <col min="32" max="33" width="10.5703125" bestFit="1" customWidth="1"/>
    <col min="34" max="34" width="12.7109375" bestFit="1" customWidth="1"/>
    <col min="35" max="35" width="10.5703125" bestFit="1" customWidth="1"/>
    <col min="36" max="36" width="10" bestFit="1" customWidth="1"/>
    <col min="37" max="40" width="10.42578125" bestFit="1" customWidth="1"/>
    <col min="41" max="41" width="10" bestFit="1" customWidth="1"/>
    <col min="42" max="44" width="10.42578125" bestFit="1" customWidth="1"/>
    <col min="45" max="45" width="12.7109375" bestFit="1" customWidth="1"/>
    <col min="46" max="46" width="15.28515625" bestFit="1" customWidth="1"/>
    <col min="47" max="47" width="10.5703125" bestFit="1" customWidth="1"/>
    <col min="48" max="48" width="11.85546875" bestFit="1" customWidth="1"/>
    <col min="49" max="49" width="12.7109375" bestFit="1" customWidth="1"/>
    <col min="50" max="50" width="11.85546875" bestFit="1" customWidth="1"/>
    <col min="51" max="52" width="10.42578125" bestFit="1" customWidth="1"/>
    <col min="53" max="55" width="11.85546875" bestFit="1" customWidth="1"/>
    <col min="56" max="56" width="10.42578125" bestFit="1" customWidth="1"/>
    <col min="57" max="59" width="11.85546875" bestFit="1" customWidth="1"/>
    <col min="60" max="60" width="12.7109375" bestFit="1" customWidth="1"/>
    <col min="61" max="61" width="15.28515625" bestFit="1" customWidth="1"/>
  </cols>
  <sheetData>
    <row r="1" spans="1:107" s="4" customFormat="1" ht="18.75" x14ac:dyDescent="0.3">
      <c r="A1" s="4" t="s">
        <v>0</v>
      </c>
      <c r="B1" s="5">
        <v>42373</v>
      </c>
      <c r="C1" s="6">
        <f>B1+7</f>
        <v>42380</v>
      </c>
      <c r="D1" s="6">
        <f t="shared" ref="D1:BG1" si="0">C1+7</f>
        <v>42387</v>
      </c>
      <c r="E1" s="6">
        <f t="shared" si="0"/>
        <v>42394</v>
      </c>
      <c r="F1" s="6">
        <f t="shared" si="0"/>
        <v>42401</v>
      </c>
      <c r="G1" s="6">
        <f t="shared" si="0"/>
        <v>42408</v>
      </c>
      <c r="H1" s="6">
        <f t="shared" si="0"/>
        <v>42415</v>
      </c>
      <c r="I1" s="6">
        <f t="shared" si="0"/>
        <v>42422</v>
      </c>
      <c r="J1" s="6">
        <f t="shared" si="0"/>
        <v>42429</v>
      </c>
      <c r="K1" s="6">
        <f t="shared" si="0"/>
        <v>42436</v>
      </c>
      <c r="L1" s="6">
        <f t="shared" si="0"/>
        <v>42443</v>
      </c>
      <c r="M1" s="6">
        <f t="shared" si="0"/>
        <v>42450</v>
      </c>
      <c r="N1" s="6">
        <f t="shared" si="0"/>
        <v>42457</v>
      </c>
      <c r="O1" s="7" t="s">
        <v>3</v>
      </c>
      <c r="P1" s="8" t="s">
        <v>4</v>
      </c>
      <c r="Q1" s="6">
        <f>N1+7</f>
        <v>42464</v>
      </c>
      <c r="R1" s="6">
        <f t="shared" si="0"/>
        <v>42471</v>
      </c>
      <c r="S1" s="6">
        <f t="shared" si="0"/>
        <v>42478</v>
      </c>
      <c r="T1" s="6">
        <f t="shared" si="0"/>
        <v>42485</v>
      </c>
      <c r="U1" s="6">
        <f t="shared" si="0"/>
        <v>42492</v>
      </c>
      <c r="V1" s="6">
        <f t="shared" si="0"/>
        <v>42499</v>
      </c>
      <c r="W1" s="6">
        <f t="shared" si="0"/>
        <v>42506</v>
      </c>
      <c r="X1" s="6">
        <f t="shared" si="0"/>
        <v>42513</v>
      </c>
      <c r="Y1" s="6">
        <f t="shared" si="0"/>
        <v>42520</v>
      </c>
      <c r="Z1" s="6">
        <f t="shared" si="0"/>
        <v>42527</v>
      </c>
      <c r="AA1" s="6">
        <f t="shared" si="0"/>
        <v>42534</v>
      </c>
      <c r="AB1" s="6">
        <f t="shared" si="0"/>
        <v>42541</v>
      </c>
      <c r="AC1" s="6">
        <f t="shared" si="0"/>
        <v>42548</v>
      </c>
      <c r="AD1" s="7" t="s">
        <v>3</v>
      </c>
      <c r="AE1" s="8" t="s">
        <v>4</v>
      </c>
      <c r="AF1" s="6">
        <f>AC1+7</f>
        <v>42555</v>
      </c>
      <c r="AG1" s="6">
        <f t="shared" si="0"/>
        <v>42562</v>
      </c>
      <c r="AH1" s="6">
        <f t="shared" si="0"/>
        <v>42569</v>
      </c>
      <c r="AI1" s="6">
        <f t="shared" si="0"/>
        <v>42576</v>
      </c>
      <c r="AJ1" s="6">
        <f t="shared" si="0"/>
        <v>42583</v>
      </c>
      <c r="AK1" s="6">
        <f t="shared" si="0"/>
        <v>42590</v>
      </c>
      <c r="AL1" s="6">
        <f t="shared" si="0"/>
        <v>42597</v>
      </c>
      <c r="AM1" s="6">
        <f t="shared" si="0"/>
        <v>42604</v>
      </c>
      <c r="AN1" s="6">
        <f t="shared" si="0"/>
        <v>42611</v>
      </c>
      <c r="AO1" s="6">
        <f>AN1+7</f>
        <v>42618</v>
      </c>
      <c r="AP1" s="6">
        <f t="shared" si="0"/>
        <v>42625</v>
      </c>
      <c r="AQ1" s="6">
        <f t="shared" si="0"/>
        <v>42632</v>
      </c>
      <c r="AR1" s="6">
        <f t="shared" si="0"/>
        <v>42639</v>
      </c>
      <c r="AS1" s="7" t="s">
        <v>3</v>
      </c>
      <c r="AT1" s="8" t="s">
        <v>4</v>
      </c>
      <c r="AU1" s="6">
        <f>AR1+7</f>
        <v>42646</v>
      </c>
      <c r="AV1" s="6">
        <f t="shared" si="0"/>
        <v>42653</v>
      </c>
      <c r="AW1" s="6">
        <f t="shared" si="0"/>
        <v>42660</v>
      </c>
      <c r="AX1" s="6">
        <f t="shared" si="0"/>
        <v>42667</v>
      </c>
      <c r="AY1" s="6">
        <f t="shared" si="0"/>
        <v>42674</v>
      </c>
      <c r="AZ1" s="6">
        <f t="shared" si="0"/>
        <v>42681</v>
      </c>
      <c r="BA1" s="6">
        <f t="shared" si="0"/>
        <v>42688</v>
      </c>
      <c r="BB1" s="6">
        <f t="shared" si="0"/>
        <v>42695</v>
      </c>
      <c r="BC1" s="6">
        <f t="shared" si="0"/>
        <v>42702</v>
      </c>
      <c r="BD1" s="6">
        <f t="shared" si="0"/>
        <v>42709</v>
      </c>
      <c r="BE1" s="6">
        <f t="shared" si="0"/>
        <v>42716</v>
      </c>
      <c r="BF1" s="6">
        <f t="shared" si="0"/>
        <v>42723</v>
      </c>
      <c r="BG1" s="6">
        <f t="shared" si="0"/>
        <v>42730</v>
      </c>
      <c r="BH1" s="7" t="s">
        <v>3</v>
      </c>
      <c r="BI1" s="8" t="s">
        <v>4</v>
      </c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</row>
    <row r="2" spans="1:107" s="4" customFormat="1" ht="18.75" x14ac:dyDescent="0.3">
      <c r="B2" s="9"/>
      <c r="O2" s="10"/>
      <c r="P2" s="11"/>
      <c r="AD2" s="10"/>
      <c r="AE2" s="11"/>
      <c r="AS2" s="10"/>
      <c r="AT2" s="11"/>
      <c r="BH2" s="10"/>
      <c r="BI2" s="11"/>
    </row>
    <row r="3" spans="1:107" s="4" customFormat="1" ht="18.75" x14ac:dyDescent="0.3">
      <c r="A3" s="4" t="s">
        <v>10</v>
      </c>
      <c r="B3" s="9">
        <v>10</v>
      </c>
      <c r="C3" s="9">
        <v>4</v>
      </c>
      <c r="D3" s="9">
        <v>3</v>
      </c>
      <c r="E3" s="9">
        <v>2</v>
      </c>
      <c r="F3" s="9"/>
      <c r="G3" s="9"/>
      <c r="H3" s="9"/>
      <c r="I3" s="9"/>
      <c r="J3" s="9"/>
      <c r="K3" s="9"/>
      <c r="L3" s="9"/>
      <c r="M3" s="9"/>
      <c r="N3" s="9"/>
      <c r="O3" s="12">
        <f>AVERAGEIF(B3:N3,"&gt;0")</f>
        <v>4.75</v>
      </c>
      <c r="P3" s="13">
        <f>O3</f>
        <v>4.75</v>
      </c>
      <c r="Q3" s="9">
        <v>5</v>
      </c>
      <c r="R3" s="9">
        <v>2</v>
      </c>
      <c r="S3" s="9">
        <v>8</v>
      </c>
      <c r="T3" s="9"/>
      <c r="U3" s="9"/>
      <c r="V3" s="9"/>
      <c r="W3" s="9"/>
      <c r="X3" s="9"/>
      <c r="Y3" s="9"/>
      <c r="Z3" s="9"/>
      <c r="AA3" s="9"/>
      <c r="AB3" s="9"/>
      <c r="AC3" s="9"/>
      <c r="AD3" s="12">
        <f>AVERAGEIF(Q3:AC3,"&gt;0")</f>
        <v>5</v>
      </c>
      <c r="AE3" s="13">
        <f>AVERAGE(O3,AD3)</f>
        <v>4.875</v>
      </c>
      <c r="AF3" s="9">
        <v>7</v>
      </c>
      <c r="AG3" s="9">
        <v>5</v>
      </c>
      <c r="AH3" s="9">
        <v>10</v>
      </c>
      <c r="AI3" s="9">
        <v>2</v>
      </c>
      <c r="AJ3" s="9"/>
      <c r="AK3" s="9"/>
      <c r="AL3" s="9"/>
      <c r="AM3" s="9"/>
      <c r="AN3" s="9"/>
      <c r="AO3" s="9"/>
      <c r="AP3" s="9"/>
      <c r="AQ3" s="9"/>
      <c r="AR3" s="9"/>
      <c r="AS3" s="12">
        <f>AVERAGEIF(AF3:AR3,"&gt;0")</f>
        <v>6</v>
      </c>
      <c r="AT3" s="14">
        <f t="shared" ref="AT3:AT7" si="1">AVERAGE(AS3,AD3,O3)</f>
        <v>5.25</v>
      </c>
      <c r="AU3" s="9">
        <v>12</v>
      </c>
      <c r="AV3" s="9">
        <v>5</v>
      </c>
      <c r="AW3" s="9">
        <v>10</v>
      </c>
      <c r="AX3" s="9"/>
      <c r="AY3" s="9"/>
      <c r="AZ3" s="9"/>
      <c r="BA3" s="9"/>
      <c r="BB3" s="9"/>
      <c r="BC3" s="9"/>
      <c r="BD3" s="9"/>
      <c r="BE3" s="9"/>
      <c r="BF3" s="9"/>
      <c r="BG3" s="9"/>
      <c r="BH3" s="12">
        <f>AVERAGEIF(AU3:BG3,"&gt;0")</f>
        <v>9</v>
      </c>
      <c r="BI3" s="14">
        <f t="shared" ref="BI3:BI7" si="2">AVERAGE(BH3,AS3,AE3,O3)</f>
        <v>6.15625</v>
      </c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</row>
    <row r="4" spans="1:107" s="4" customFormat="1" ht="18.75" x14ac:dyDescent="0.3">
      <c r="A4" s="4" t="s">
        <v>11</v>
      </c>
      <c r="B4" s="9">
        <v>8</v>
      </c>
      <c r="C4" s="9">
        <v>1</v>
      </c>
      <c r="D4" s="9">
        <v>2</v>
      </c>
      <c r="E4" s="9">
        <v>2</v>
      </c>
      <c r="F4" s="9"/>
      <c r="G4" s="9"/>
      <c r="H4" s="9"/>
      <c r="I4" s="9"/>
      <c r="J4" s="9"/>
      <c r="K4" s="9"/>
      <c r="L4" s="9"/>
      <c r="M4" s="9"/>
      <c r="N4" s="9"/>
      <c r="O4" s="12">
        <f t="shared" ref="O4:O7" si="3">AVERAGEIF(B4:N4,"&gt;0")</f>
        <v>3.25</v>
      </c>
      <c r="P4" s="13">
        <f t="shared" ref="P4:P7" si="4">O4</f>
        <v>3.25</v>
      </c>
      <c r="Q4" s="9">
        <v>1</v>
      </c>
      <c r="R4" s="9">
        <v>0</v>
      </c>
      <c r="S4" s="9">
        <v>2</v>
      </c>
      <c r="T4" s="9"/>
      <c r="U4" s="9"/>
      <c r="V4" s="9"/>
      <c r="W4" s="9"/>
      <c r="X4" s="9"/>
      <c r="Y4" s="9"/>
      <c r="Z4" s="9"/>
      <c r="AA4" s="9"/>
      <c r="AB4" s="9"/>
      <c r="AC4" s="9"/>
      <c r="AD4" s="12">
        <f t="shared" ref="AD4:AD7" si="5">AVERAGEIF(Q4:AC4,"&gt;0")</f>
        <v>1.5</v>
      </c>
      <c r="AE4" s="13">
        <f t="shared" ref="AE4:AE7" si="6">AVERAGE(O4,AD4)</f>
        <v>2.375</v>
      </c>
      <c r="AF4" s="9">
        <v>1</v>
      </c>
      <c r="AG4" s="9">
        <v>1</v>
      </c>
      <c r="AH4" s="9">
        <v>5</v>
      </c>
      <c r="AI4" s="9">
        <v>1</v>
      </c>
      <c r="AJ4" s="9"/>
      <c r="AK4" s="9"/>
      <c r="AL4" s="9"/>
      <c r="AM4" s="9"/>
      <c r="AN4" s="9"/>
      <c r="AO4" s="9"/>
      <c r="AP4" s="9"/>
      <c r="AQ4" s="9"/>
      <c r="AR4" s="9"/>
      <c r="AS4" s="12">
        <f t="shared" ref="AS4:AS7" si="7">AVERAGEIF(AF4:AR4,"&gt;0")</f>
        <v>2</v>
      </c>
      <c r="AT4" s="14">
        <f t="shared" si="1"/>
        <v>2.25</v>
      </c>
      <c r="AU4" s="9">
        <v>4</v>
      </c>
      <c r="AV4" s="9">
        <v>1</v>
      </c>
      <c r="AW4" s="9">
        <v>5</v>
      </c>
      <c r="AX4" s="9"/>
      <c r="AY4" s="9"/>
      <c r="AZ4" s="9"/>
      <c r="BA4" s="9"/>
      <c r="BB4" s="9"/>
      <c r="BC4" s="9"/>
      <c r="BD4" s="9"/>
      <c r="BE4" s="9"/>
      <c r="BF4" s="9"/>
      <c r="BG4" s="9"/>
      <c r="BH4" s="12">
        <f t="shared" ref="BH4:BH7" si="8">AVERAGEIF(AU4:BG4,"&gt;0")</f>
        <v>3.3333333333333335</v>
      </c>
      <c r="BI4" s="14">
        <f t="shared" si="2"/>
        <v>2.7395833333333335</v>
      </c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</row>
    <row r="5" spans="1:107" s="4" customFormat="1" ht="18.75" x14ac:dyDescent="0.3">
      <c r="A5" s="4" t="s">
        <v>12</v>
      </c>
      <c r="B5" s="9">
        <v>5</v>
      </c>
      <c r="C5" s="9">
        <v>3</v>
      </c>
      <c r="D5" s="9">
        <v>5</v>
      </c>
      <c r="E5" s="9">
        <v>6</v>
      </c>
      <c r="F5" s="9"/>
      <c r="G5" s="9"/>
      <c r="H5" s="9"/>
      <c r="I5" s="9"/>
      <c r="J5" s="9"/>
      <c r="K5" s="9"/>
      <c r="L5" s="9"/>
      <c r="M5" s="9"/>
      <c r="N5" s="9"/>
      <c r="O5" s="12">
        <f t="shared" si="3"/>
        <v>4.75</v>
      </c>
      <c r="P5" s="13">
        <f t="shared" si="4"/>
        <v>4.75</v>
      </c>
      <c r="Q5" s="9">
        <v>2</v>
      </c>
      <c r="R5" s="9">
        <v>1</v>
      </c>
      <c r="S5" s="9">
        <v>2</v>
      </c>
      <c r="T5" s="9"/>
      <c r="U5" s="9"/>
      <c r="V5" s="9"/>
      <c r="W5" s="9"/>
      <c r="X5" s="9"/>
      <c r="Y5" s="9"/>
      <c r="Z5" s="9"/>
      <c r="AA5" s="9"/>
      <c r="AB5" s="9"/>
      <c r="AC5" s="9"/>
      <c r="AD5" s="12">
        <f t="shared" si="5"/>
        <v>1.6666666666666667</v>
      </c>
      <c r="AE5" s="13">
        <f t="shared" si="6"/>
        <v>3.2083333333333335</v>
      </c>
      <c r="AF5" s="9">
        <v>1</v>
      </c>
      <c r="AG5" s="9">
        <v>5</v>
      </c>
      <c r="AH5" s="9">
        <v>1</v>
      </c>
      <c r="AI5" s="9">
        <v>3</v>
      </c>
      <c r="AJ5" s="9"/>
      <c r="AK5" s="9"/>
      <c r="AL5" s="9"/>
      <c r="AM5" s="9"/>
      <c r="AN5" s="9"/>
      <c r="AO5" s="9"/>
      <c r="AP5" s="9"/>
      <c r="AQ5" s="9"/>
      <c r="AR5" s="9"/>
      <c r="AS5" s="12">
        <f t="shared" si="7"/>
        <v>2.5</v>
      </c>
      <c r="AT5" s="14">
        <f t="shared" si="1"/>
        <v>2.9722222222222228</v>
      </c>
      <c r="AU5" s="9">
        <v>2</v>
      </c>
      <c r="AV5" s="9">
        <v>2</v>
      </c>
      <c r="AW5" s="9">
        <v>0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12">
        <f t="shared" si="8"/>
        <v>2</v>
      </c>
      <c r="BI5" s="14">
        <f t="shared" si="2"/>
        <v>3.1145833333333335</v>
      </c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</row>
    <row r="6" spans="1:107" s="4" customFormat="1" ht="18.75" x14ac:dyDescent="0.3">
      <c r="A6" s="4" t="s">
        <v>13</v>
      </c>
      <c r="B6" s="9">
        <v>4</v>
      </c>
      <c r="C6" s="9">
        <v>1</v>
      </c>
      <c r="D6" s="9">
        <v>6</v>
      </c>
      <c r="E6" s="9">
        <v>4</v>
      </c>
      <c r="F6" s="9"/>
      <c r="G6" s="9"/>
      <c r="H6" s="9"/>
      <c r="I6" s="9"/>
      <c r="J6" s="9"/>
      <c r="K6" s="9"/>
      <c r="L6" s="9"/>
      <c r="M6" s="9"/>
      <c r="N6" s="9"/>
      <c r="O6" s="12">
        <f t="shared" si="3"/>
        <v>3.75</v>
      </c>
      <c r="P6" s="13">
        <f t="shared" si="4"/>
        <v>3.75</v>
      </c>
      <c r="Q6" s="9">
        <v>3</v>
      </c>
      <c r="R6" s="9">
        <v>0</v>
      </c>
      <c r="S6" s="9">
        <v>4</v>
      </c>
      <c r="T6" s="9"/>
      <c r="U6" s="9"/>
      <c r="V6" s="9"/>
      <c r="W6" s="9"/>
      <c r="X6" s="9"/>
      <c r="Y6" s="9"/>
      <c r="Z6" s="9"/>
      <c r="AA6" s="9"/>
      <c r="AB6" s="9"/>
      <c r="AC6" s="9"/>
      <c r="AD6" s="12">
        <f t="shared" si="5"/>
        <v>3.5</v>
      </c>
      <c r="AE6" s="13">
        <f t="shared" si="6"/>
        <v>3.625</v>
      </c>
      <c r="AF6" s="9">
        <v>2</v>
      </c>
      <c r="AG6" s="9">
        <v>2</v>
      </c>
      <c r="AH6" s="9">
        <v>5</v>
      </c>
      <c r="AI6" s="9">
        <v>4</v>
      </c>
      <c r="AJ6" s="9"/>
      <c r="AK6" s="9"/>
      <c r="AL6" s="9"/>
      <c r="AM6" s="9"/>
      <c r="AN6" s="9"/>
      <c r="AO6" s="9"/>
      <c r="AP6" s="9"/>
      <c r="AQ6" s="9"/>
      <c r="AR6" s="9"/>
      <c r="AS6" s="12">
        <f t="shared" si="7"/>
        <v>3.25</v>
      </c>
      <c r="AT6" s="14">
        <f t="shared" si="1"/>
        <v>3.5</v>
      </c>
      <c r="AU6" s="9">
        <v>2</v>
      </c>
      <c r="AV6" s="9">
        <v>3</v>
      </c>
      <c r="AW6" s="9">
        <v>5</v>
      </c>
      <c r="AX6" s="9"/>
      <c r="AY6" s="9"/>
      <c r="AZ6" s="9"/>
      <c r="BA6" s="9"/>
      <c r="BB6" s="9"/>
      <c r="BC6" s="9"/>
      <c r="BD6" s="9"/>
      <c r="BE6" s="9"/>
      <c r="BF6" s="9"/>
      <c r="BG6" s="9"/>
      <c r="BH6" s="12">
        <f t="shared" si="8"/>
        <v>3.3333333333333335</v>
      </c>
      <c r="BI6" s="14">
        <f t="shared" si="2"/>
        <v>3.4895833333333335</v>
      </c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</row>
    <row r="7" spans="1:107" s="4" customFormat="1" ht="18.75" x14ac:dyDescent="0.3">
      <c r="A7" s="4" t="s">
        <v>8</v>
      </c>
      <c r="B7" s="15">
        <v>30000</v>
      </c>
      <c r="C7" s="15">
        <v>6000</v>
      </c>
      <c r="D7" s="15">
        <v>10000</v>
      </c>
      <c r="E7" s="15">
        <v>42500</v>
      </c>
      <c r="F7" s="15"/>
      <c r="G7" s="15"/>
      <c r="H7" s="15"/>
      <c r="I7" s="15"/>
      <c r="J7" s="15"/>
      <c r="K7" s="15"/>
      <c r="L7" s="15"/>
      <c r="M7" s="15"/>
      <c r="N7" s="15"/>
      <c r="O7" s="16">
        <f t="shared" si="3"/>
        <v>22125</v>
      </c>
      <c r="P7" s="17">
        <f t="shared" si="4"/>
        <v>22125</v>
      </c>
      <c r="Q7" s="15">
        <v>15000</v>
      </c>
      <c r="R7" s="15">
        <v>0</v>
      </c>
      <c r="S7" s="15">
        <v>40000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6">
        <f t="shared" si="5"/>
        <v>27500</v>
      </c>
      <c r="AE7" s="17">
        <f t="shared" si="6"/>
        <v>24812.5</v>
      </c>
      <c r="AF7" s="15">
        <v>10000</v>
      </c>
      <c r="AG7" s="15">
        <v>20000</v>
      </c>
      <c r="AH7" s="15">
        <v>50000</v>
      </c>
      <c r="AI7" s="15">
        <v>17000</v>
      </c>
      <c r="AJ7" s="15"/>
      <c r="AK7" s="15"/>
      <c r="AL7" s="15"/>
      <c r="AM7" s="15"/>
      <c r="AN7" s="15"/>
      <c r="AO7" s="15"/>
      <c r="AP7" s="15"/>
      <c r="AQ7" s="15"/>
      <c r="AR7" s="15"/>
      <c r="AS7" s="16">
        <f t="shared" si="7"/>
        <v>24250</v>
      </c>
      <c r="AT7" s="18">
        <f t="shared" si="1"/>
        <v>24625</v>
      </c>
      <c r="AU7" s="15">
        <v>50000</v>
      </c>
      <c r="AV7" s="15">
        <v>30000</v>
      </c>
      <c r="AW7" s="15">
        <v>60000</v>
      </c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6">
        <f t="shared" si="8"/>
        <v>46666.666666666664</v>
      </c>
      <c r="BI7" s="18">
        <f t="shared" si="2"/>
        <v>29463.541666666664</v>
      </c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</row>
    <row r="8" spans="1:107" s="4" customFormat="1" ht="18.75" x14ac:dyDescent="0.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9"/>
      <c r="P8" s="2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21"/>
      <c r="AE8" s="22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21"/>
      <c r="AT8" s="22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21"/>
      <c r="BI8" s="22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</row>
    <row r="9" spans="1:107" s="4" customFormat="1" ht="18.75" x14ac:dyDescent="0.3">
      <c r="A9" s="4" t="s">
        <v>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21"/>
      <c r="P9" s="22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21"/>
      <c r="AE9" s="22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21"/>
      <c r="AT9" s="22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21"/>
      <c r="BI9" s="22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</row>
    <row r="10" spans="1:107" s="4" customFormat="1" ht="18.75" x14ac:dyDescent="0.3">
      <c r="A10" s="23" t="s">
        <v>14</v>
      </c>
      <c r="B10" s="9">
        <f>B3+B5</f>
        <v>15</v>
      </c>
      <c r="C10" s="9">
        <f>C3+C5</f>
        <v>7</v>
      </c>
      <c r="D10" s="9">
        <f t="shared" ref="D10:L10" si="9">D3+D5</f>
        <v>8</v>
      </c>
      <c r="E10" s="9">
        <f t="shared" si="9"/>
        <v>8</v>
      </c>
      <c r="F10" s="9">
        <f t="shared" si="9"/>
        <v>0</v>
      </c>
      <c r="G10" s="9">
        <f t="shared" si="9"/>
        <v>0</v>
      </c>
      <c r="H10" s="9">
        <f t="shared" si="9"/>
        <v>0</v>
      </c>
      <c r="I10" s="9">
        <f t="shared" si="9"/>
        <v>0</v>
      </c>
      <c r="J10" s="9">
        <f t="shared" si="9"/>
        <v>0</v>
      </c>
      <c r="K10" s="9">
        <f t="shared" si="9"/>
        <v>0</v>
      </c>
      <c r="L10" s="9">
        <f t="shared" si="9"/>
        <v>0</v>
      </c>
      <c r="M10" s="9">
        <f t="shared" ref="M10:BG10" si="10">M3+M5</f>
        <v>0</v>
      </c>
      <c r="N10" s="9">
        <f t="shared" si="10"/>
        <v>0</v>
      </c>
      <c r="O10" s="32">
        <f>AVERAGEIF(B10:N10,"&gt;0")</f>
        <v>9.5</v>
      </c>
      <c r="P10" s="33">
        <f>O10</f>
        <v>9.5</v>
      </c>
      <c r="Q10" s="9">
        <f t="shared" si="10"/>
        <v>7</v>
      </c>
      <c r="R10" s="9">
        <f t="shared" si="10"/>
        <v>3</v>
      </c>
      <c r="S10" s="9">
        <f t="shared" si="10"/>
        <v>10</v>
      </c>
      <c r="T10" s="9">
        <f t="shared" si="10"/>
        <v>0</v>
      </c>
      <c r="U10" s="9">
        <f t="shared" si="10"/>
        <v>0</v>
      </c>
      <c r="V10" s="9">
        <f t="shared" si="10"/>
        <v>0</v>
      </c>
      <c r="W10" s="9">
        <f t="shared" si="10"/>
        <v>0</v>
      </c>
      <c r="X10" s="9">
        <f t="shared" si="10"/>
        <v>0</v>
      </c>
      <c r="Y10" s="9">
        <f t="shared" si="10"/>
        <v>0</v>
      </c>
      <c r="Z10" s="9">
        <f t="shared" si="10"/>
        <v>0</v>
      </c>
      <c r="AA10" s="9">
        <f t="shared" si="10"/>
        <v>0</v>
      </c>
      <c r="AB10" s="9">
        <f t="shared" si="10"/>
        <v>0</v>
      </c>
      <c r="AC10" s="9">
        <f t="shared" si="10"/>
        <v>0</v>
      </c>
      <c r="AD10" s="38">
        <f>AVERAGEIF(Q10:AC10,"&gt;0")</f>
        <v>6.666666666666667</v>
      </c>
      <c r="AE10" s="33">
        <f>AVERAGE(O10,AD10)</f>
        <v>8.0833333333333339</v>
      </c>
      <c r="AF10" s="9">
        <f t="shared" si="10"/>
        <v>8</v>
      </c>
      <c r="AG10" s="9">
        <f t="shared" si="10"/>
        <v>10</v>
      </c>
      <c r="AH10" s="9">
        <f t="shared" si="10"/>
        <v>11</v>
      </c>
      <c r="AI10" s="9">
        <f t="shared" si="10"/>
        <v>5</v>
      </c>
      <c r="AJ10" s="9">
        <f t="shared" si="10"/>
        <v>0</v>
      </c>
      <c r="AK10" s="9">
        <f t="shared" si="10"/>
        <v>0</v>
      </c>
      <c r="AL10" s="9">
        <f t="shared" si="10"/>
        <v>0</v>
      </c>
      <c r="AM10" s="9">
        <f t="shared" si="10"/>
        <v>0</v>
      </c>
      <c r="AN10" s="9">
        <f t="shared" si="10"/>
        <v>0</v>
      </c>
      <c r="AO10" s="9">
        <f t="shared" si="10"/>
        <v>0</v>
      </c>
      <c r="AP10" s="9">
        <f t="shared" si="10"/>
        <v>0</v>
      </c>
      <c r="AQ10" s="9">
        <f t="shared" si="10"/>
        <v>0</v>
      </c>
      <c r="AR10" s="9">
        <f t="shared" si="10"/>
        <v>0</v>
      </c>
      <c r="AS10" s="38">
        <f>AVERAGEIF(AF10:AR10,"&gt;0")</f>
        <v>8.5</v>
      </c>
      <c r="AT10" s="33">
        <f>AVERAGE(AD10,AS10,O10)</f>
        <v>8.2222222222222232</v>
      </c>
      <c r="AU10" s="9">
        <f t="shared" si="10"/>
        <v>14</v>
      </c>
      <c r="AV10" s="9">
        <f t="shared" si="10"/>
        <v>7</v>
      </c>
      <c r="AW10" s="9">
        <f t="shared" si="10"/>
        <v>10</v>
      </c>
      <c r="AX10" s="9">
        <f t="shared" si="10"/>
        <v>0</v>
      </c>
      <c r="AY10" s="9">
        <f t="shared" si="10"/>
        <v>0</v>
      </c>
      <c r="AZ10" s="9">
        <f t="shared" si="10"/>
        <v>0</v>
      </c>
      <c r="BA10" s="9">
        <f t="shared" si="10"/>
        <v>0</v>
      </c>
      <c r="BB10" s="9">
        <f t="shared" si="10"/>
        <v>0</v>
      </c>
      <c r="BC10" s="9">
        <f t="shared" si="10"/>
        <v>0</v>
      </c>
      <c r="BD10" s="9">
        <f t="shared" si="10"/>
        <v>0</v>
      </c>
      <c r="BE10" s="9">
        <f t="shared" si="10"/>
        <v>0</v>
      </c>
      <c r="BF10" s="9">
        <f t="shared" si="10"/>
        <v>0</v>
      </c>
      <c r="BG10" s="9">
        <f t="shared" si="10"/>
        <v>0</v>
      </c>
      <c r="BH10" s="38">
        <f>AVERAGEIF(AU10:BG10,"&gt;0")</f>
        <v>10.333333333333334</v>
      </c>
      <c r="BI10" s="33">
        <f>AVERAGE(AS10,BH10,AD10,O10)</f>
        <v>8.75</v>
      </c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</row>
    <row r="11" spans="1:107" s="4" customFormat="1" ht="18.75" x14ac:dyDescent="0.3">
      <c r="A11" s="4" t="s">
        <v>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21"/>
      <c r="P11" s="22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21"/>
      <c r="AE11" s="22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21"/>
      <c r="AT11" s="22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21"/>
      <c r="BI11" s="22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</row>
    <row r="12" spans="1:107" s="4" customFormat="1" ht="18.75" x14ac:dyDescent="0.3">
      <c r="A12" s="24" t="s">
        <v>15</v>
      </c>
      <c r="B12" s="25">
        <f>B6/(B3+B5)</f>
        <v>0.26666666666666666</v>
      </c>
      <c r="C12" s="25">
        <f>C6/(C3+C5)</f>
        <v>0.14285714285714285</v>
      </c>
      <c r="D12" s="25">
        <f t="shared" ref="D12:L12" si="11">D6/(D3+D5)</f>
        <v>0.75</v>
      </c>
      <c r="E12" s="25">
        <f t="shared" si="11"/>
        <v>0.5</v>
      </c>
      <c r="F12" s="25" t="e">
        <f t="shared" si="11"/>
        <v>#DIV/0!</v>
      </c>
      <c r="G12" s="25" t="e">
        <f t="shared" si="11"/>
        <v>#DIV/0!</v>
      </c>
      <c r="H12" s="25" t="e">
        <f t="shared" si="11"/>
        <v>#DIV/0!</v>
      </c>
      <c r="I12" s="25" t="e">
        <f t="shared" si="11"/>
        <v>#DIV/0!</v>
      </c>
      <c r="J12" s="25" t="e">
        <f t="shared" si="11"/>
        <v>#DIV/0!</v>
      </c>
      <c r="K12" s="25" t="e">
        <f t="shared" si="11"/>
        <v>#DIV/0!</v>
      </c>
      <c r="L12" s="25" t="e">
        <f t="shared" si="11"/>
        <v>#DIV/0!</v>
      </c>
      <c r="M12" s="25" t="e">
        <f t="shared" ref="M12:BG12" si="12">M6/(M3+M5)</f>
        <v>#DIV/0!</v>
      </c>
      <c r="N12" s="25" t="e">
        <f t="shared" si="12"/>
        <v>#DIV/0!</v>
      </c>
      <c r="O12" s="26">
        <f>AVERAGEIF(B12:N12,"&gt;0")</f>
        <v>0.41488095238095235</v>
      </c>
      <c r="P12" s="27">
        <f>O12</f>
        <v>0.41488095238095235</v>
      </c>
      <c r="Q12" s="25">
        <f t="shared" si="12"/>
        <v>0.42857142857142855</v>
      </c>
      <c r="R12" s="25">
        <f t="shared" si="12"/>
        <v>0</v>
      </c>
      <c r="S12" s="25">
        <f t="shared" si="12"/>
        <v>0.4</v>
      </c>
      <c r="T12" s="25" t="e">
        <f t="shared" si="12"/>
        <v>#DIV/0!</v>
      </c>
      <c r="U12" s="25" t="e">
        <f t="shared" si="12"/>
        <v>#DIV/0!</v>
      </c>
      <c r="V12" s="25" t="e">
        <f t="shared" si="12"/>
        <v>#DIV/0!</v>
      </c>
      <c r="W12" s="25" t="e">
        <f t="shared" si="12"/>
        <v>#DIV/0!</v>
      </c>
      <c r="X12" s="25" t="e">
        <f t="shared" si="12"/>
        <v>#DIV/0!</v>
      </c>
      <c r="Y12" s="25" t="e">
        <f t="shared" si="12"/>
        <v>#DIV/0!</v>
      </c>
      <c r="Z12" s="25" t="e">
        <f t="shared" si="12"/>
        <v>#DIV/0!</v>
      </c>
      <c r="AA12" s="25" t="e">
        <f t="shared" si="12"/>
        <v>#DIV/0!</v>
      </c>
      <c r="AB12" s="25" t="e">
        <f t="shared" si="12"/>
        <v>#DIV/0!</v>
      </c>
      <c r="AC12" s="25" t="e">
        <f t="shared" si="12"/>
        <v>#DIV/0!</v>
      </c>
      <c r="AD12" s="26">
        <f>AVERAGEIF(Q12:AC12,"&gt;0")</f>
        <v>0.41428571428571426</v>
      </c>
      <c r="AE12" s="27">
        <f>AVERAGE(O12,AD12)</f>
        <v>0.4145833333333333</v>
      </c>
      <c r="AF12" s="25">
        <f t="shared" si="12"/>
        <v>0.25</v>
      </c>
      <c r="AG12" s="25">
        <f t="shared" si="12"/>
        <v>0.2</v>
      </c>
      <c r="AH12" s="25">
        <f t="shared" si="12"/>
        <v>0.45454545454545453</v>
      </c>
      <c r="AI12" s="25">
        <f t="shared" si="12"/>
        <v>0.8</v>
      </c>
      <c r="AJ12" s="25" t="e">
        <f t="shared" si="12"/>
        <v>#DIV/0!</v>
      </c>
      <c r="AK12" s="25" t="e">
        <f t="shared" si="12"/>
        <v>#DIV/0!</v>
      </c>
      <c r="AL12" s="25" t="e">
        <f t="shared" si="12"/>
        <v>#DIV/0!</v>
      </c>
      <c r="AM12" s="25" t="e">
        <f t="shared" si="12"/>
        <v>#DIV/0!</v>
      </c>
      <c r="AN12" s="25" t="e">
        <f t="shared" si="12"/>
        <v>#DIV/0!</v>
      </c>
      <c r="AO12" s="25" t="e">
        <f t="shared" si="12"/>
        <v>#DIV/0!</v>
      </c>
      <c r="AP12" s="25" t="e">
        <f t="shared" si="12"/>
        <v>#DIV/0!</v>
      </c>
      <c r="AQ12" s="25" t="e">
        <f t="shared" si="12"/>
        <v>#DIV/0!</v>
      </c>
      <c r="AR12" s="25" t="e">
        <f t="shared" si="12"/>
        <v>#DIV/0!</v>
      </c>
      <c r="AS12" s="26">
        <f>AVERAGEIF(AF12:AR12,"&gt;0")</f>
        <v>0.42613636363636365</v>
      </c>
      <c r="AT12" s="27">
        <f>AVERAGE(AS12,AD12,O12)</f>
        <v>0.41843434343434344</v>
      </c>
      <c r="AU12" s="25">
        <f t="shared" si="12"/>
        <v>0.14285714285714285</v>
      </c>
      <c r="AV12" s="25">
        <f t="shared" si="12"/>
        <v>0.42857142857142855</v>
      </c>
      <c r="AW12" s="25">
        <f t="shared" si="12"/>
        <v>0.5</v>
      </c>
      <c r="AX12" s="25" t="e">
        <f t="shared" si="12"/>
        <v>#DIV/0!</v>
      </c>
      <c r="AY12" s="25" t="e">
        <f t="shared" si="12"/>
        <v>#DIV/0!</v>
      </c>
      <c r="AZ12" s="25" t="e">
        <f t="shared" si="12"/>
        <v>#DIV/0!</v>
      </c>
      <c r="BA12" s="25" t="e">
        <f t="shared" si="12"/>
        <v>#DIV/0!</v>
      </c>
      <c r="BB12" s="25" t="e">
        <f t="shared" si="12"/>
        <v>#DIV/0!</v>
      </c>
      <c r="BC12" s="25" t="e">
        <f t="shared" si="12"/>
        <v>#DIV/0!</v>
      </c>
      <c r="BD12" s="25" t="e">
        <f t="shared" si="12"/>
        <v>#DIV/0!</v>
      </c>
      <c r="BE12" s="25" t="e">
        <f t="shared" si="12"/>
        <v>#DIV/0!</v>
      </c>
      <c r="BF12" s="25" t="e">
        <f t="shared" si="12"/>
        <v>#DIV/0!</v>
      </c>
      <c r="BG12" s="25" t="e">
        <f t="shared" si="12"/>
        <v>#DIV/0!</v>
      </c>
      <c r="BH12" s="26">
        <f>AVERAGEIF(AU12:BG12,"&gt;0")</f>
        <v>0.35714285714285715</v>
      </c>
      <c r="BI12" s="27">
        <f>AVERAGE(BH12,AS12,AE12,O12)</f>
        <v>0.40318587662337657</v>
      </c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</row>
    <row r="13" spans="1:107" s="4" customFormat="1" ht="18.75" x14ac:dyDescent="0.3">
      <c r="A13" s="28" t="s">
        <v>17</v>
      </c>
      <c r="B13" s="25">
        <f>B4/B3</f>
        <v>0.8</v>
      </c>
      <c r="C13" s="25">
        <f>C4/C3</f>
        <v>0.25</v>
      </c>
      <c r="D13" s="25">
        <f t="shared" ref="D13:L13" si="13">D4/D3</f>
        <v>0.66666666666666663</v>
      </c>
      <c r="E13" s="25">
        <f t="shared" si="13"/>
        <v>1</v>
      </c>
      <c r="F13" s="25" t="e">
        <f t="shared" si="13"/>
        <v>#DIV/0!</v>
      </c>
      <c r="G13" s="25" t="e">
        <f t="shared" si="13"/>
        <v>#DIV/0!</v>
      </c>
      <c r="H13" s="25" t="e">
        <f t="shared" si="13"/>
        <v>#DIV/0!</v>
      </c>
      <c r="I13" s="25" t="e">
        <f t="shared" si="13"/>
        <v>#DIV/0!</v>
      </c>
      <c r="J13" s="25" t="e">
        <f t="shared" si="13"/>
        <v>#DIV/0!</v>
      </c>
      <c r="K13" s="25" t="e">
        <f t="shared" si="13"/>
        <v>#DIV/0!</v>
      </c>
      <c r="L13" s="25" t="e">
        <f t="shared" si="13"/>
        <v>#DIV/0!</v>
      </c>
      <c r="M13" s="25" t="e">
        <f t="shared" ref="M13:BG13" si="14">M4/M3</f>
        <v>#DIV/0!</v>
      </c>
      <c r="N13" s="25" t="e">
        <f t="shared" si="14"/>
        <v>#DIV/0!</v>
      </c>
      <c r="O13" s="26">
        <f t="shared" ref="O13:O15" si="15">AVERAGEIF(B13:N13,"&gt;0")</f>
        <v>0.6791666666666667</v>
      </c>
      <c r="P13" s="27">
        <f t="shared" ref="P13:P15" si="16">O13</f>
        <v>0.6791666666666667</v>
      </c>
      <c r="Q13" s="25">
        <f t="shared" si="14"/>
        <v>0.2</v>
      </c>
      <c r="R13" s="25">
        <f t="shared" si="14"/>
        <v>0</v>
      </c>
      <c r="S13" s="25">
        <f t="shared" si="14"/>
        <v>0.25</v>
      </c>
      <c r="T13" s="25" t="e">
        <f t="shared" si="14"/>
        <v>#DIV/0!</v>
      </c>
      <c r="U13" s="25" t="e">
        <f t="shared" si="14"/>
        <v>#DIV/0!</v>
      </c>
      <c r="V13" s="25" t="e">
        <f t="shared" si="14"/>
        <v>#DIV/0!</v>
      </c>
      <c r="W13" s="25" t="e">
        <f t="shared" si="14"/>
        <v>#DIV/0!</v>
      </c>
      <c r="X13" s="25" t="e">
        <f t="shared" si="14"/>
        <v>#DIV/0!</v>
      </c>
      <c r="Y13" s="25" t="e">
        <f t="shared" si="14"/>
        <v>#DIV/0!</v>
      </c>
      <c r="Z13" s="25" t="e">
        <f t="shared" si="14"/>
        <v>#DIV/0!</v>
      </c>
      <c r="AA13" s="25" t="e">
        <f t="shared" si="14"/>
        <v>#DIV/0!</v>
      </c>
      <c r="AB13" s="25" t="e">
        <f t="shared" si="14"/>
        <v>#DIV/0!</v>
      </c>
      <c r="AC13" s="25" t="e">
        <f t="shared" si="14"/>
        <v>#DIV/0!</v>
      </c>
      <c r="AD13" s="26">
        <f t="shared" ref="AD13:AD15" si="17">AVERAGEIF(Q13:AC13,"&gt;0")</f>
        <v>0.22500000000000001</v>
      </c>
      <c r="AE13" s="27">
        <f t="shared" ref="AE13:AE15" si="18">AVERAGE(O13,AD13)</f>
        <v>0.45208333333333334</v>
      </c>
      <c r="AF13" s="25">
        <f t="shared" si="14"/>
        <v>0.14285714285714285</v>
      </c>
      <c r="AG13" s="25">
        <f t="shared" si="14"/>
        <v>0.2</v>
      </c>
      <c r="AH13" s="25">
        <f t="shared" si="14"/>
        <v>0.5</v>
      </c>
      <c r="AI13" s="25">
        <f t="shared" si="14"/>
        <v>0.5</v>
      </c>
      <c r="AJ13" s="25" t="e">
        <f t="shared" si="14"/>
        <v>#DIV/0!</v>
      </c>
      <c r="AK13" s="25" t="e">
        <f t="shared" si="14"/>
        <v>#DIV/0!</v>
      </c>
      <c r="AL13" s="25" t="e">
        <f t="shared" si="14"/>
        <v>#DIV/0!</v>
      </c>
      <c r="AM13" s="25" t="e">
        <f t="shared" si="14"/>
        <v>#DIV/0!</v>
      </c>
      <c r="AN13" s="25" t="e">
        <f t="shared" si="14"/>
        <v>#DIV/0!</v>
      </c>
      <c r="AO13" s="25" t="e">
        <f t="shared" si="14"/>
        <v>#DIV/0!</v>
      </c>
      <c r="AP13" s="25" t="e">
        <f t="shared" si="14"/>
        <v>#DIV/0!</v>
      </c>
      <c r="AQ13" s="25" t="e">
        <f t="shared" si="14"/>
        <v>#DIV/0!</v>
      </c>
      <c r="AR13" s="25" t="e">
        <f t="shared" si="14"/>
        <v>#DIV/0!</v>
      </c>
      <c r="AS13" s="26">
        <f t="shared" ref="AS13:AS15" si="19">AVERAGEIF(AF13:AR13,"&gt;0")</f>
        <v>0.33571428571428574</v>
      </c>
      <c r="AT13" s="27">
        <f t="shared" ref="AT13:AT15" si="20">AVERAGE(AS13,AD13,O13)</f>
        <v>0.41329365079365082</v>
      </c>
      <c r="AU13" s="25">
        <f t="shared" si="14"/>
        <v>0.33333333333333331</v>
      </c>
      <c r="AV13" s="25">
        <f t="shared" si="14"/>
        <v>0.2</v>
      </c>
      <c r="AW13" s="25">
        <f t="shared" si="14"/>
        <v>0.5</v>
      </c>
      <c r="AX13" s="25" t="e">
        <f t="shared" si="14"/>
        <v>#DIV/0!</v>
      </c>
      <c r="AY13" s="25" t="e">
        <f t="shared" si="14"/>
        <v>#DIV/0!</v>
      </c>
      <c r="AZ13" s="25" t="e">
        <f t="shared" si="14"/>
        <v>#DIV/0!</v>
      </c>
      <c r="BA13" s="25" t="e">
        <f t="shared" si="14"/>
        <v>#DIV/0!</v>
      </c>
      <c r="BB13" s="25" t="e">
        <f t="shared" si="14"/>
        <v>#DIV/0!</v>
      </c>
      <c r="BC13" s="25" t="e">
        <f t="shared" si="14"/>
        <v>#DIV/0!</v>
      </c>
      <c r="BD13" s="25" t="e">
        <f t="shared" si="14"/>
        <v>#DIV/0!</v>
      </c>
      <c r="BE13" s="25" t="e">
        <f t="shared" si="14"/>
        <v>#DIV/0!</v>
      </c>
      <c r="BF13" s="25" t="e">
        <f t="shared" si="14"/>
        <v>#DIV/0!</v>
      </c>
      <c r="BG13" s="25" t="e">
        <f t="shared" si="14"/>
        <v>#DIV/0!</v>
      </c>
      <c r="BH13" s="26">
        <f t="shared" ref="BH13:BH15" si="21">AVERAGEIF(AU13:BG13,"&gt;0")</f>
        <v>0.34444444444444439</v>
      </c>
      <c r="BI13" s="27">
        <f>AVERAGE(BH13,AS13,AE13,O13)</f>
        <v>0.45285218253968257</v>
      </c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</row>
    <row r="14" spans="1:107" s="4" customFormat="1" ht="18.75" x14ac:dyDescent="0.3">
      <c r="A14" s="24" t="s">
        <v>16</v>
      </c>
      <c r="B14" s="29">
        <f>B7/B10</f>
        <v>2000</v>
      </c>
      <c r="C14" s="29">
        <f>C7/C10</f>
        <v>857.14285714285711</v>
      </c>
      <c r="D14" s="29">
        <f t="shared" ref="D14:L14" si="22">D7/D10</f>
        <v>1250</v>
      </c>
      <c r="E14" s="29">
        <f t="shared" si="22"/>
        <v>5312.5</v>
      </c>
      <c r="F14" s="29" t="e">
        <f t="shared" si="22"/>
        <v>#DIV/0!</v>
      </c>
      <c r="G14" s="29" t="e">
        <f t="shared" si="22"/>
        <v>#DIV/0!</v>
      </c>
      <c r="H14" s="29" t="e">
        <f t="shared" si="22"/>
        <v>#DIV/0!</v>
      </c>
      <c r="I14" s="29" t="e">
        <f t="shared" si="22"/>
        <v>#DIV/0!</v>
      </c>
      <c r="J14" s="29" t="e">
        <f t="shared" si="22"/>
        <v>#DIV/0!</v>
      </c>
      <c r="K14" s="29" t="e">
        <f t="shared" si="22"/>
        <v>#DIV/0!</v>
      </c>
      <c r="L14" s="29" t="e">
        <f t="shared" si="22"/>
        <v>#DIV/0!</v>
      </c>
      <c r="M14" s="29" t="e">
        <f t="shared" ref="M14:BG14" si="23">M7/M10</f>
        <v>#DIV/0!</v>
      </c>
      <c r="N14" s="29" t="e">
        <f t="shared" si="23"/>
        <v>#DIV/0!</v>
      </c>
      <c r="O14" s="30">
        <f t="shared" si="15"/>
        <v>2354.9107142857142</v>
      </c>
      <c r="P14" s="18">
        <f t="shared" si="16"/>
        <v>2354.9107142857142</v>
      </c>
      <c r="Q14" s="29">
        <f t="shared" si="23"/>
        <v>2142.8571428571427</v>
      </c>
      <c r="R14" s="29">
        <f t="shared" si="23"/>
        <v>0</v>
      </c>
      <c r="S14" s="29">
        <f t="shared" si="23"/>
        <v>4000</v>
      </c>
      <c r="T14" s="29" t="e">
        <f t="shared" si="23"/>
        <v>#DIV/0!</v>
      </c>
      <c r="U14" s="29" t="e">
        <f t="shared" si="23"/>
        <v>#DIV/0!</v>
      </c>
      <c r="V14" s="29" t="e">
        <f t="shared" si="23"/>
        <v>#DIV/0!</v>
      </c>
      <c r="W14" s="29" t="e">
        <f t="shared" si="23"/>
        <v>#DIV/0!</v>
      </c>
      <c r="X14" s="29" t="e">
        <f t="shared" si="23"/>
        <v>#DIV/0!</v>
      </c>
      <c r="Y14" s="29" t="e">
        <f t="shared" si="23"/>
        <v>#DIV/0!</v>
      </c>
      <c r="Z14" s="29" t="e">
        <f t="shared" si="23"/>
        <v>#DIV/0!</v>
      </c>
      <c r="AA14" s="29" t="e">
        <f t="shared" si="23"/>
        <v>#DIV/0!</v>
      </c>
      <c r="AB14" s="29" t="e">
        <f t="shared" si="23"/>
        <v>#DIV/0!</v>
      </c>
      <c r="AC14" s="29" t="e">
        <f t="shared" si="23"/>
        <v>#DIV/0!</v>
      </c>
      <c r="AD14" s="30">
        <f t="shared" si="17"/>
        <v>3071.4285714285716</v>
      </c>
      <c r="AE14" s="18">
        <f t="shared" si="18"/>
        <v>2713.1696428571431</v>
      </c>
      <c r="AF14" s="29">
        <f t="shared" si="23"/>
        <v>1250</v>
      </c>
      <c r="AG14" s="29">
        <f t="shared" si="23"/>
        <v>2000</v>
      </c>
      <c r="AH14" s="29">
        <f t="shared" si="23"/>
        <v>4545.454545454545</v>
      </c>
      <c r="AI14" s="29">
        <f t="shared" si="23"/>
        <v>3400</v>
      </c>
      <c r="AJ14" s="29" t="e">
        <f t="shared" si="23"/>
        <v>#DIV/0!</v>
      </c>
      <c r="AK14" s="29" t="e">
        <f t="shared" si="23"/>
        <v>#DIV/0!</v>
      </c>
      <c r="AL14" s="29" t="e">
        <f t="shared" si="23"/>
        <v>#DIV/0!</v>
      </c>
      <c r="AM14" s="29" t="e">
        <f t="shared" si="23"/>
        <v>#DIV/0!</v>
      </c>
      <c r="AN14" s="29" t="e">
        <f t="shared" si="23"/>
        <v>#DIV/0!</v>
      </c>
      <c r="AO14" s="29" t="e">
        <f t="shared" si="23"/>
        <v>#DIV/0!</v>
      </c>
      <c r="AP14" s="29" t="e">
        <f t="shared" si="23"/>
        <v>#DIV/0!</v>
      </c>
      <c r="AQ14" s="29" t="e">
        <f t="shared" si="23"/>
        <v>#DIV/0!</v>
      </c>
      <c r="AR14" s="29" t="e">
        <f t="shared" si="23"/>
        <v>#DIV/0!</v>
      </c>
      <c r="AS14" s="30">
        <f t="shared" si="19"/>
        <v>2798.863636363636</v>
      </c>
      <c r="AT14" s="18">
        <f t="shared" si="20"/>
        <v>2741.7343073593074</v>
      </c>
      <c r="AU14" s="29">
        <f t="shared" si="23"/>
        <v>3571.4285714285716</v>
      </c>
      <c r="AV14" s="29">
        <f t="shared" si="23"/>
        <v>4285.7142857142853</v>
      </c>
      <c r="AW14" s="29">
        <f t="shared" si="23"/>
        <v>6000</v>
      </c>
      <c r="AX14" s="29" t="e">
        <f t="shared" si="23"/>
        <v>#DIV/0!</v>
      </c>
      <c r="AY14" s="29" t="e">
        <f t="shared" si="23"/>
        <v>#DIV/0!</v>
      </c>
      <c r="AZ14" s="29" t="e">
        <f t="shared" si="23"/>
        <v>#DIV/0!</v>
      </c>
      <c r="BA14" s="29" t="e">
        <f t="shared" si="23"/>
        <v>#DIV/0!</v>
      </c>
      <c r="BB14" s="29" t="e">
        <f t="shared" si="23"/>
        <v>#DIV/0!</v>
      </c>
      <c r="BC14" s="29" t="e">
        <f t="shared" si="23"/>
        <v>#DIV/0!</v>
      </c>
      <c r="BD14" s="29" t="e">
        <f t="shared" si="23"/>
        <v>#DIV/0!</v>
      </c>
      <c r="BE14" s="29" t="e">
        <f t="shared" si="23"/>
        <v>#DIV/0!</v>
      </c>
      <c r="BF14" s="29" t="e">
        <f t="shared" si="23"/>
        <v>#DIV/0!</v>
      </c>
      <c r="BG14" s="29" t="e">
        <f t="shared" si="23"/>
        <v>#DIV/0!</v>
      </c>
      <c r="BH14" s="30">
        <f t="shared" si="21"/>
        <v>4619.0476190476193</v>
      </c>
      <c r="BI14" s="18">
        <f>AVERAGE(BH14,AS14,AE14,O14)</f>
        <v>3121.4979031385283</v>
      </c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</row>
    <row r="15" spans="1:107" s="4" customFormat="1" ht="18.75" x14ac:dyDescent="0.3">
      <c r="A15" s="28" t="s">
        <v>9</v>
      </c>
      <c r="B15" s="29">
        <f>B10*B12*B14*50</f>
        <v>400000</v>
      </c>
      <c r="C15" s="29">
        <f>C10*C12*C14*50</f>
        <v>42857.142857142855</v>
      </c>
      <c r="D15" s="29">
        <f t="shared" ref="D15:L15" si="24">D10*D12*D14*50</f>
        <v>375000</v>
      </c>
      <c r="E15" s="29">
        <f t="shared" si="24"/>
        <v>1062500</v>
      </c>
      <c r="F15" s="29" t="e">
        <f t="shared" si="24"/>
        <v>#DIV/0!</v>
      </c>
      <c r="G15" s="29" t="e">
        <f t="shared" si="24"/>
        <v>#DIV/0!</v>
      </c>
      <c r="H15" s="29" t="e">
        <f t="shared" si="24"/>
        <v>#DIV/0!</v>
      </c>
      <c r="I15" s="29" t="e">
        <f t="shared" si="24"/>
        <v>#DIV/0!</v>
      </c>
      <c r="J15" s="29" t="e">
        <f t="shared" si="24"/>
        <v>#DIV/0!</v>
      </c>
      <c r="K15" s="29" t="e">
        <f t="shared" si="24"/>
        <v>#DIV/0!</v>
      </c>
      <c r="L15" s="29" t="e">
        <f t="shared" si="24"/>
        <v>#DIV/0!</v>
      </c>
      <c r="M15" s="29" t="e">
        <f t="shared" ref="M15" si="25">M10*M12*M14*50</f>
        <v>#DIV/0!</v>
      </c>
      <c r="N15" s="29" t="e">
        <f t="shared" ref="N15" si="26">N10*N12*N14*50</f>
        <v>#DIV/0!</v>
      </c>
      <c r="O15" s="30">
        <f t="shared" si="15"/>
        <v>470089.28571428568</v>
      </c>
      <c r="P15" s="18">
        <f t="shared" si="16"/>
        <v>470089.28571428568</v>
      </c>
      <c r="Q15" s="29">
        <f t="shared" ref="Q15" si="27">Q10*Q12*Q14*50</f>
        <v>321428.57142857136</v>
      </c>
      <c r="R15" s="29">
        <f t="shared" ref="R15" si="28">R10*R12*R14*50</f>
        <v>0</v>
      </c>
      <c r="S15" s="29">
        <f t="shared" ref="S15" si="29">S10*S12*S14*50</f>
        <v>800000</v>
      </c>
      <c r="T15" s="29" t="e">
        <f t="shared" ref="T15" si="30">T10*T12*T14*50</f>
        <v>#DIV/0!</v>
      </c>
      <c r="U15" s="29" t="e">
        <f t="shared" ref="U15" si="31">U10*U12*U14*50</f>
        <v>#DIV/0!</v>
      </c>
      <c r="V15" s="29" t="e">
        <f t="shared" ref="V15" si="32">V10*V12*V14*50</f>
        <v>#DIV/0!</v>
      </c>
      <c r="W15" s="29" t="e">
        <f t="shared" ref="W15" si="33">W10*W12*W14*50</f>
        <v>#DIV/0!</v>
      </c>
      <c r="X15" s="29" t="e">
        <f t="shared" ref="X15" si="34">X10*X12*X14*50</f>
        <v>#DIV/0!</v>
      </c>
      <c r="Y15" s="29" t="e">
        <f t="shared" ref="Y15" si="35">Y10*Y12*Y14*50</f>
        <v>#DIV/0!</v>
      </c>
      <c r="Z15" s="29" t="e">
        <f t="shared" ref="Z15" si="36">Z10*Z12*Z14*50</f>
        <v>#DIV/0!</v>
      </c>
      <c r="AA15" s="29" t="e">
        <f t="shared" ref="AA15" si="37">AA10*AA12*AA14*50</f>
        <v>#DIV/0!</v>
      </c>
      <c r="AB15" s="29" t="e">
        <f t="shared" ref="AB15" si="38">AB10*AB12*AB14*50</f>
        <v>#DIV/0!</v>
      </c>
      <c r="AC15" s="29" t="e">
        <f t="shared" ref="AC15" si="39">AC10*AC12*AC14*50</f>
        <v>#DIV/0!</v>
      </c>
      <c r="AD15" s="30">
        <f t="shared" si="17"/>
        <v>560714.28571428568</v>
      </c>
      <c r="AE15" s="18">
        <f t="shared" si="18"/>
        <v>515401.78571428568</v>
      </c>
      <c r="AF15" s="29">
        <f t="shared" ref="AF15" si="40">AF10*AF12*AF14*50</f>
        <v>125000</v>
      </c>
      <c r="AG15" s="29">
        <f t="shared" ref="AG15" si="41">AG10*AG12*AG14*50</f>
        <v>200000</v>
      </c>
      <c r="AH15" s="29">
        <f t="shared" ref="AH15" si="42">AH10*AH12*AH14*50</f>
        <v>1136363.6363636362</v>
      </c>
      <c r="AI15" s="29">
        <f t="shared" ref="AI15" si="43">AI10*AI12*AI14*50</f>
        <v>680000</v>
      </c>
      <c r="AJ15" s="29" t="e">
        <f t="shared" ref="AJ15" si="44">AJ10*AJ12*AJ14*50</f>
        <v>#DIV/0!</v>
      </c>
      <c r="AK15" s="29" t="e">
        <f t="shared" ref="AK15" si="45">AK10*AK12*AK14*50</f>
        <v>#DIV/0!</v>
      </c>
      <c r="AL15" s="29" t="e">
        <f t="shared" ref="AL15" si="46">AL10*AL12*AL14*50</f>
        <v>#DIV/0!</v>
      </c>
      <c r="AM15" s="29" t="e">
        <f t="shared" ref="AM15" si="47">AM10*AM12*AM14*50</f>
        <v>#DIV/0!</v>
      </c>
      <c r="AN15" s="29" t="e">
        <f t="shared" ref="AN15" si="48">AN10*AN12*AN14*50</f>
        <v>#DIV/0!</v>
      </c>
      <c r="AO15" s="29" t="e">
        <f t="shared" ref="AO15" si="49">AO10*AO12*AO14*50</f>
        <v>#DIV/0!</v>
      </c>
      <c r="AP15" s="29" t="e">
        <f t="shared" ref="AP15" si="50">AP10*AP12*AP14*50</f>
        <v>#DIV/0!</v>
      </c>
      <c r="AQ15" s="29" t="e">
        <f t="shared" ref="AQ15" si="51">AQ10*AQ12*AQ14*50</f>
        <v>#DIV/0!</v>
      </c>
      <c r="AR15" s="29" t="e">
        <f t="shared" ref="AR15" si="52">AR10*AR12*AR14*50</f>
        <v>#DIV/0!</v>
      </c>
      <c r="AS15" s="30">
        <f t="shared" si="19"/>
        <v>535340.90909090906</v>
      </c>
      <c r="AT15" s="18">
        <f t="shared" si="20"/>
        <v>522048.16017316008</v>
      </c>
      <c r="AU15" s="29">
        <f t="shared" ref="AU15" si="53">AU10*AU12*AU14*50</f>
        <v>357142.85714285716</v>
      </c>
      <c r="AV15" s="29">
        <f t="shared" ref="AV15" si="54">AV10*AV12*AV14*50</f>
        <v>642857.14285714272</v>
      </c>
      <c r="AW15" s="29">
        <f t="shared" ref="AW15" si="55">AW10*AW12*AW14*50</f>
        <v>1500000</v>
      </c>
      <c r="AX15" s="29" t="e">
        <f t="shared" ref="AX15" si="56">AX10*AX12*AX14*50</f>
        <v>#DIV/0!</v>
      </c>
      <c r="AY15" s="29" t="e">
        <f t="shared" ref="AY15" si="57">AY10*AY12*AY14*50</f>
        <v>#DIV/0!</v>
      </c>
      <c r="AZ15" s="29" t="e">
        <f t="shared" ref="AZ15" si="58">AZ10*AZ12*AZ14*50</f>
        <v>#DIV/0!</v>
      </c>
      <c r="BA15" s="29" t="e">
        <f t="shared" ref="BA15" si="59">BA10*BA12*BA14*50</f>
        <v>#DIV/0!</v>
      </c>
      <c r="BB15" s="29" t="e">
        <f t="shared" ref="BB15" si="60">BB10*BB12*BB14*50</f>
        <v>#DIV/0!</v>
      </c>
      <c r="BC15" s="29" t="e">
        <f t="shared" ref="BC15" si="61">BC10*BC12*BC14*50</f>
        <v>#DIV/0!</v>
      </c>
      <c r="BD15" s="29" t="e">
        <f t="shared" ref="BD15" si="62">BD10*BD12*BD14*50</f>
        <v>#DIV/0!</v>
      </c>
      <c r="BE15" s="29" t="e">
        <f t="shared" ref="BE15" si="63">BE10*BE12*BE14*50</f>
        <v>#DIV/0!</v>
      </c>
      <c r="BF15" s="29" t="e">
        <f t="shared" ref="BF15" si="64">BF10*BF12*BF14*50</f>
        <v>#DIV/0!</v>
      </c>
      <c r="BG15" s="29" t="e">
        <f t="shared" ref="BG15" si="65">BG10*BG12*BG14*50</f>
        <v>#DIV/0!</v>
      </c>
      <c r="BH15" s="30">
        <f t="shared" si="21"/>
        <v>833333.33333333337</v>
      </c>
      <c r="BI15" s="18">
        <f>AVERAGE(BH15,AS15,AE15,O15)</f>
        <v>588541.32846320351</v>
      </c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</row>
    <row r="16" spans="1:107" x14ac:dyDescent="0.25">
      <c r="A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61" ht="18.75" x14ac:dyDescent="0.3">
      <c r="A17" s="31" t="s">
        <v>5</v>
      </c>
      <c r="O17" s="34" t="s">
        <v>6</v>
      </c>
      <c r="P17" s="34" t="s">
        <v>7</v>
      </c>
      <c r="AD17" s="34" t="s">
        <v>6</v>
      </c>
      <c r="AE17" s="34" t="s">
        <v>7</v>
      </c>
      <c r="AS17" s="34" t="s">
        <v>6</v>
      </c>
      <c r="AT17" s="34" t="s">
        <v>7</v>
      </c>
      <c r="BH17" s="34" t="s">
        <v>6</v>
      </c>
      <c r="BI17" s="34" t="s">
        <v>7</v>
      </c>
    </row>
    <row r="18" spans="1:61" ht="18.75" x14ac:dyDescent="0.3">
      <c r="O18" s="34"/>
      <c r="P18" s="34"/>
      <c r="AD18" s="34"/>
      <c r="AE18" s="34"/>
      <c r="AS18" s="34"/>
      <c r="AT18" s="34"/>
      <c r="BH18" s="34"/>
      <c r="BI18" s="34"/>
    </row>
    <row r="19" spans="1:61" ht="18.75" x14ac:dyDescent="0.3">
      <c r="A19" s="31" t="s">
        <v>14</v>
      </c>
      <c r="O19" s="35">
        <f>O10</f>
        <v>9.5</v>
      </c>
      <c r="P19" s="35">
        <f>P10</f>
        <v>9.5</v>
      </c>
      <c r="AD19" s="35">
        <f>AD10</f>
        <v>6.666666666666667</v>
      </c>
      <c r="AE19" s="35">
        <f>AE10</f>
        <v>8.0833333333333339</v>
      </c>
      <c r="AS19" s="35">
        <f>AS10</f>
        <v>8.5</v>
      </c>
      <c r="AT19" s="35">
        <f>AT10</f>
        <v>8.2222222222222232</v>
      </c>
      <c r="BH19" s="35">
        <f>BH10</f>
        <v>10.333333333333334</v>
      </c>
      <c r="BI19" s="35">
        <f>BI10</f>
        <v>8.75</v>
      </c>
    </row>
    <row r="20" spans="1:61" ht="18.75" x14ac:dyDescent="0.3">
      <c r="A20" s="31" t="s">
        <v>15</v>
      </c>
      <c r="O20" s="36">
        <f>O12</f>
        <v>0.41488095238095235</v>
      </c>
      <c r="P20" s="36">
        <f>P12</f>
        <v>0.41488095238095235</v>
      </c>
      <c r="AD20" s="36">
        <f>AD12</f>
        <v>0.41428571428571426</v>
      </c>
      <c r="AE20" s="36">
        <f>AE12</f>
        <v>0.4145833333333333</v>
      </c>
      <c r="AS20" s="36">
        <f>AS12</f>
        <v>0.42613636363636365</v>
      </c>
      <c r="AT20" s="36">
        <f>AT12</f>
        <v>0.41843434343434344</v>
      </c>
      <c r="BH20" s="36">
        <f>BH12</f>
        <v>0.35714285714285715</v>
      </c>
      <c r="BI20" s="36">
        <f>BI12</f>
        <v>0.40318587662337657</v>
      </c>
    </row>
    <row r="21" spans="1:61" ht="18.75" x14ac:dyDescent="0.3">
      <c r="A21" s="31" t="s">
        <v>16</v>
      </c>
      <c r="O21" s="37">
        <f>O14</f>
        <v>2354.9107142857142</v>
      </c>
      <c r="P21" s="37">
        <f>P14</f>
        <v>2354.9107142857142</v>
      </c>
      <c r="AD21" s="37">
        <f>AD14</f>
        <v>3071.4285714285716</v>
      </c>
      <c r="AE21" s="37">
        <f>AE14</f>
        <v>2713.1696428571431</v>
      </c>
      <c r="AS21" s="37">
        <f>AS14</f>
        <v>2798.863636363636</v>
      </c>
      <c r="AT21" s="37">
        <f>AT14</f>
        <v>2741.7343073593074</v>
      </c>
      <c r="BH21" s="37">
        <f>BH14</f>
        <v>4619.0476190476193</v>
      </c>
      <c r="BI21" s="37">
        <f>BI14</f>
        <v>3121.4979031385283</v>
      </c>
    </row>
    <row r="22" spans="1:61" ht="18.75" x14ac:dyDescent="0.3">
      <c r="A22" s="31" t="s">
        <v>9</v>
      </c>
      <c r="O22" s="37">
        <f>O15</f>
        <v>470089.28571428568</v>
      </c>
      <c r="P22" s="37">
        <f>P15</f>
        <v>470089.28571428568</v>
      </c>
      <c r="AD22" s="37">
        <f>AD15</f>
        <v>560714.28571428568</v>
      </c>
      <c r="AE22" s="37">
        <f>AE15</f>
        <v>515401.78571428568</v>
      </c>
      <c r="AS22" s="37">
        <f>AS15</f>
        <v>535340.90909090906</v>
      </c>
      <c r="AT22" s="37">
        <f>AT15</f>
        <v>522048.16017316008</v>
      </c>
      <c r="BH22" s="37">
        <f>BH15</f>
        <v>833333.33333333337</v>
      </c>
      <c r="BI22" s="37">
        <f>BI15</f>
        <v>588541.32846320351</v>
      </c>
    </row>
    <row r="23" spans="1:61" x14ac:dyDescent="0.25">
      <c r="A23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Seiger</dc:creator>
  <cp:lastModifiedBy>Susan Seiger</cp:lastModifiedBy>
  <cp:lastPrinted>2016-03-09T14:16:26Z</cp:lastPrinted>
  <dcterms:created xsi:type="dcterms:W3CDTF">2015-01-29T15:03:44Z</dcterms:created>
  <dcterms:modified xsi:type="dcterms:W3CDTF">2016-03-09T14:17:39Z</dcterms:modified>
</cp:coreProperties>
</file>